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99391EF-5FE8-4FE0-AFF4-B11A1440A872}" xr6:coauthVersionLast="47" xr6:coauthVersionMax="47" xr10:uidLastSave="{00000000-0000-0000-0000-000000000000}"/>
  <bookViews>
    <workbookView xWindow="-104" yWindow="-104" windowWidth="22326" windowHeight="11947" xr2:uid="{3B977261-1B3B-484A-8803-5D7405D4E4D8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2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91" i="7"/>
  <c r="G86" i="7"/>
  <c r="H85" i="7"/>
  <c r="G79" i="7"/>
  <c r="G77" i="7"/>
  <c r="H74" i="7"/>
  <c r="H66" i="7"/>
  <c r="H62" i="7"/>
  <c r="H53" i="7"/>
  <c r="F45" i="7"/>
  <c r="C45" i="7"/>
  <c r="G45" i="7" s="1"/>
  <c r="H42" i="7"/>
  <c r="G38" i="7"/>
  <c r="G37" i="7"/>
  <c r="H36" i="7"/>
  <c r="H27" i="7"/>
  <c r="H32" i="7" s="1"/>
  <c r="H26" i="7"/>
  <c r="H25" i="7"/>
  <c r="H20" i="7"/>
  <c r="F12" i="7"/>
  <c r="H9" i="7"/>
  <c r="H7" i="7"/>
  <c r="C128" i="7" s="1"/>
  <c r="H6" i="7"/>
  <c r="B4" i="7"/>
  <c r="B3" i="7"/>
  <c r="H132" i="6"/>
  <c r="E123" i="6"/>
  <c r="G119" i="6"/>
  <c r="G118" i="6"/>
  <c r="H117" i="6"/>
  <c r="H113" i="6"/>
  <c r="H106" i="6"/>
  <c r="H100" i="6"/>
  <c r="H97" i="6"/>
  <c r="H102" i="6" s="1"/>
  <c r="H95" i="6"/>
  <c r="H92" i="6"/>
  <c r="H85" i="6"/>
  <c r="G79" i="6"/>
  <c r="H79" i="6" s="1"/>
  <c r="G75" i="6"/>
  <c r="H74" i="6"/>
  <c r="H66" i="6"/>
  <c r="H61" i="6"/>
  <c r="H60" i="6"/>
  <c r="H57" i="6"/>
  <c r="H55" i="6"/>
  <c r="H53" i="6"/>
  <c r="F45" i="6"/>
  <c r="G45" i="6" s="1"/>
  <c r="C45" i="6"/>
  <c r="H42" i="6"/>
  <c r="G38" i="6"/>
  <c r="H38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89" i="5"/>
  <c r="G87" i="5"/>
  <c r="H86" i="5"/>
  <c r="G80" i="5"/>
  <c r="G76" i="5"/>
  <c r="H75" i="5"/>
  <c r="G68" i="5"/>
  <c r="H67" i="5"/>
  <c r="H63" i="5"/>
  <c r="H62" i="5"/>
  <c r="H55" i="5"/>
  <c r="H53" i="5"/>
  <c r="G45" i="5"/>
  <c r="G51" i="5" s="1"/>
  <c r="F45" i="5"/>
  <c r="C45" i="5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5" i="4"/>
  <c r="H134" i="4"/>
  <c r="C129" i="4"/>
  <c r="E124" i="4"/>
  <c r="G120" i="4"/>
  <c r="G119" i="4"/>
  <c r="H118" i="4"/>
  <c r="H114" i="4"/>
  <c r="H107" i="4"/>
  <c r="H103" i="4"/>
  <c r="H101" i="4"/>
  <c r="H98" i="4"/>
  <c r="H96" i="4"/>
  <c r="G87" i="4"/>
  <c r="H86" i="4"/>
  <c r="G80" i="4"/>
  <c r="H80" i="4" s="1"/>
  <c r="G76" i="4"/>
  <c r="H75" i="4"/>
  <c r="H67" i="4"/>
  <c r="H61" i="4"/>
  <c r="H54" i="4"/>
  <c r="H53" i="4"/>
  <c r="F45" i="4"/>
  <c r="C45" i="4"/>
  <c r="G45" i="4" s="1"/>
  <c r="G51" i="4" s="1"/>
  <c r="H42" i="4"/>
  <c r="G39" i="4"/>
  <c r="G68" i="4" s="1"/>
  <c r="G38" i="4"/>
  <c r="H38" i="4" s="1"/>
  <c r="H37" i="4"/>
  <c r="H39" i="4" s="1"/>
  <c r="H68" i="4" s="1"/>
  <c r="G37" i="4"/>
  <c r="H36" i="4"/>
  <c r="H32" i="4"/>
  <c r="H25" i="4"/>
  <c r="H20" i="4"/>
  <c r="F12" i="4"/>
  <c r="H9" i="4"/>
  <c r="H7" i="4"/>
  <c r="B3" i="4"/>
  <c r="H135" i="3"/>
  <c r="H134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87" i="3"/>
  <c r="H86" i="3"/>
  <c r="I80" i="3"/>
  <c r="H80" i="3"/>
  <c r="G80" i="3"/>
  <c r="H75" i="3"/>
  <c r="H67" i="3"/>
  <c r="I63" i="3"/>
  <c r="H61" i="3"/>
  <c r="H57" i="3"/>
  <c r="I56" i="3"/>
  <c r="I55" i="3"/>
  <c r="H55" i="3"/>
  <c r="H53" i="3"/>
  <c r="F45" i="3"/>
  <c r="C45" i="3"/>
  <c r="G45" i="3" s="1"/>
  <c r="H42" i="3"/>
  <c r="I38" i="3"/>
  <c r="H38" i="3"/>
  <c r="G38" i="3"/>
  <c r="G37" i="3"/>
  <c r="H36" i="3"/>
  <c r="I32" i="3"/>
  <c r="I135" i="3" s="1"/>
  <c r="H32" i="3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3" s="1"/>
  <c r="A83" i="1"/>
  <c r="D81" i="1"/>
  <c r="D80" i="1"/>
  <c r="E123" i="4" s="1"/>
  <c r="F123" i="4" s="1"/>
  <c r="D78" i="1"/>
  <c r="G72" i="1"/>
  <c r="G71" i="1"/>
  <c r="G70" i="1"/>
  <c r="G69" i="1"/>
  <c r="G68" i="1"/>
  <c r="G88" i="5" s="1"/>
  <c r="G67" i="1"/>
  <c r="G86" i="6" s="1"/>
  <c r="E61" i="1"/>
  <c r="E59" i="1"/>
  <c r="H54" i="1"/>
  <c r="H53" i="1"/>
  <c r="H52" i="1"/>
  <c r="H51" i="1"/>
  <c r="H50" i="1"/>
  <c r="H49" i="1"/>
  <c r="H48" i="1"/>
  <c r="H47" i="1"/>
  <c r="H55" i="1" s="1"/>
  <c r="H107" i="7" s="1"/>
  <c r="F43" i="1"/>
  <c r="D43" i="1"/>
  <c r="E43" i="1" s="1"/>
  <c r="I42" i="1" s="1"/>
  <c r="A42" i="1"/>
  <c r="F40" i="1"/>
  <c r="D40" i="1"/>
  <c r="E40" i="1" s="1"/>
  <c r="I39" i="1"/>
  <c r="A39" i="1"/>
  <c r="F37" i="1"/>
  <c r="E37" i="1"/>
  <c r="I36" i="1" s="1"/>
  <c r="I54" i="3" s="1"/>
  <c r="D37" i="1"/>
  <c r="A36" i="1"/>
  <c r="F34" i="1"/>
  <c r="I33" i="1" s="1"/>
  <c r="H54" i="3" s="1"/>
  <c r="E34" i="1"/>
  <c r="A33" i="1"/>
  <c r="I30" i="1"/>
  <c r="I28" i="1"/>
  <c r="I26" i="1"/>
  <c r="D24" i="1"/>
  <c r="E24" i="1" s="1"/>
  <c r="I24" i="1" s="1"/>
  <c r="E22" i="1"/>
  <c r="G22" i="1" s="1"/>
  <c r="I20" i="1"/>
  <c r="I18" i="1"/>
  <c r="I16" i="1"/>
  <c r="F7" i="1"/>
  <c r="H26" i="4" s="1"/>
  <c r="H133" i="7" l="1"/>
  <c r="H38" i="7"/>
  <c r="G51" i="3"/>
  <c r="H58" i="7"/>
  <c r="H58" i="5"/>
  <c r="I58" i="3"/>
  <c r="H58" i="4"/>
  <c r="H58" i="3"/>
  <c r="H58" i="6"/>
  <c r="G51" i="6"/>
  <c r="H38" i="5"/>
  <c r="H80" i="5"/>
  <c r="H135" i="5"/>
  <c r="H56" i="4"/>
  <c r="H56" i="7"/>
  <c r="H56" i="6"/>
  <c r="H56" i="3"/>
  <c r="H56" i="5"/>
  <c r="G89" i="4"/>
  <c r="G89" i="3"/>
  <c r="G88" i="7"/>
  <c r="H37" i="6"/>
  <c r="H39" i="6" s="1"/>
  <c r="H67" i="6" s="1"/>
  <c r="H57" i="7"/>
  <c r="H57" i="4"/>
  <c r="I57" i="3"/>
  <c r="G90" i="5"/>
  <c r="G90" i="3"/>
  <c r="H41" i="4"/>
  <c r="E128" i="6"/>
  <c r="G87" i="6"/>
  <c r="G88" i="3"/>
  <c r="G88" i="4"/>
  <c r="G90" i="7"/>
  <c r="H90" i="7" s="1"/>
  <c r="G91" i="5"/>
  <c r="G91" i="4"/>
  <c r="H11" i="9"/>
  <c r="H10" i="9"/>
  <c r="H8" i="9"/>
  <c r="H9" i="9"/>
  <c r="H7" i="9"/>
  <c r="H6" i="9"/>
  <c r="G39" i="3"/>
  <c r="G68" i="3" s="1"/>
  <c r="H37" i="3"/>
  <c r="H39" i="3" s="1"/>
  <c r="H54" i="5"/>
  <c r="G89" i="6"/>
  <c r="H37" i="7"/>
  <c r="H39" i="7" s="1"/>
  <c r="H67" i="7" s="1"/>
  <c r="H79" i="7"/>
  <c r="H60" i="3"/>
  <c r="H60" i="5"/>
  <c r="I37" i="3"/>
  <c r="I39" i="3" s="1"/>
  <c r="H60" i="4"/>
  <c r="H60" i="7"/>
  <c r="I62" i="3"/>
  <c r="H62" i="3"/>
  <c r="H62" i="4"/>
  <c r="H61" i="7"/>
  <c r="I60" i="3"/>
  <c r="H57" i="5"/>
  <c r="G90" i="6"/>
  <c r="G88" i="6"/>
  <c r="H108" i="5"/>
  <c r="I108" i="3"/>
  <c r="H108" i="3"/>
  <c r="H108" i="4"/>
  <c r="I22" i="1"/>
  <c r="G69" i="5"/>
  <c r="H5" i="9"/>
  <c r="H107" i="6"/>
  <c r="E123" i="3"/>
  <c r="F123" i="3" s="1"/>
  <c r="F129" i="3" s="1"/>
  <c r="E123" i="5"/>
  <c r="F123" i="5" s="1"/>
  <c r="E122" i="7"/>
  <c r="F122" i="7" s="1"/>
  <c r="F128" i="7" s="1"/>
  <c r="E80" i="1"/>
  <c r="E83" i="1" s="1"/>
  <c r="G77" i="6"/>
  <c r="G78" i="4"/>
  <c r="G78" i="5"/>
  <c r="G78" i="3"/>
  <c r="E129" i="4"/>
  <c r="F129" i="4" s="1"/>
  <c r="E129" i="5"/>
  <c r="F129" i="5" s="1"/>
  <c r="G39" i="7"/>
  <c r="G67" i="7" s="1"/>
  <c r="G87" i="7"/>
  <c r="G93" i="7" s="1"/>
  <c r="H54" i="7"/>
  <c r="H54" i="6"/>
  <c r="E62" i="1"/>
  <c r="G69" i="4"/>
  <c r="G90" i="4"/>
  <c r="E122" i="6"/>
  <c r="F122" i="6" s="1"/>
  <c r="G51" i="7"/>
  <c r="G89" i="7"/>
  <c r="G92" i="5"/>
  <c r="G92" i="3"/>
  <c r="G91" i="6"/>
  <c r="H61" i="5"/>
  <c r="H62" i="6"/>
  <c r="I61" i="3"/>
  <c r="H63" i="4"/>
  <c r="H37" i="5"/>
  <c r="H39" i="5" s="1"/>
  <c r="H68" i="5" s="1"/>
  <c r="H133" i="6"/>
  <c r="G92" i="4"/>
  <c r="H55" i="4"/>
  <c r="H55" i="7"/>
  <c r="G76" i="3"/>
  <c r="E60" i="1"/>
  <c r="H63" i="3"/>
  <c r="G75" i="7"/>
  <c r="C80" i="8"/>
  <c r="H64" i="3" l="1"/>
  <c r="H70" i="3" s="1"/>
  <c r="G79" i="4"/>
  <c r="G78" i="7"/>
  <c r="G79" i="3"/>
  <c r="G79" i="5"/>
  <c r="G78" i="6"/>
  <c r="H41" i="6"/>
  <c r="H63" i="6"/>
  <c r="H69" i="6" s="1"/>
  <c r="H68" i="3"/>
  <c r="H41" i="3"/>
  <c r="H41" i="5"/>
  <c r="G77" i="4"/>
  <c r="G76" i="6"/>
  <c r="G77" i="3"/>
  <c r="G77" i="5"/>
  <c r="G76" i="7"/>
  <c r="H63" i="7"/>
  <c r="H69" i="7" s="1"/>
  <c r="H51" i="3"/>
  <c r="G69" i="3"/>
  <c r="G68" i="7"/>
  <c r="H51" i="7"/>
  <c r="C29" i="9"/>
  <c r="D29" i="9"/>
  <c r="B29" i="9"/>
  <c r="G94" i="4"/>
  <c r="G68" i="6"/>
  <c r="D28" i="9"/>
  <c r="B28" i="9"/>
  <c r="C28" i="9"/>
  <c r="I41" i="3"/>
  <c r="I51" i="3" s="1"/>
  <c r="I69" i="3" s="1"/>
  <c r="I68" i="3"/>
  <c r="D30" i="9"/>
  <c r="C30" i="9"/>
  <c r="B30" i="9"/>
  <c r="G94" i="3"/>
  <c r="D32" i="9"/>
  <c r="C32" i="9"/>
  <c r="B32" i="9"/>
  <c r="G94" i="5"/>
  <c r="D31" i="9"/>
  <c r="C31" i="9"/>
  <c r="B31" i="9"/>
  <c r="F128" i="6"/>
  <c r="C33" i="9"/>
  <c r="D33" i="9"/>
  <c r="B33" i="9"/>
  <c r="H44" i="4"/>
  <c r="H50" i="4"/>
  <c r="H49" i="4"/>
  <c r="H48" i="4"/>
  <c r="H43" i="4"/>
  <c r="H47" i="4"/>
  <c r="H46" i="4"/>
  <c r="H74" i="4"/>
  <c r="H76" i="4" s="1"/>
  <c r="H45" i="4"/>
  <c r="H41" i="7"/>
  <c r="G93" i="6"/>
  <c r="H51" i="4"/>
  <c r="H59" i="6"/>
  <c r="H59" i="5"/>
  <c r="H64" i="5" s="1"/>
  <c r="H70" i="5" s="1"/>
  <c r="H59" i="4"/>
  <c r="H64" i="4" s="1"/>
  <c r="H70" i="4" s="1"/>
  <c r="I59" i="3"/>
  <c r="I64" i="3" s="1"/>
  <c r="I70" i="3" s="1"/>
  <c r="H59" i="7"/>
  <c r="H59" i="3"/>
  <c r="D34" i="9"/>
  <c r="C34" i="9"/>
  <c r="B34" i="9"/>
  <c r="I71" i="3" l="1"/>
  <c r="H46" i="7"/>
  <c r="H44" i="7"/>
  <c r="H43" i="7"/>
  <c r="H73" i="7"/>
  <c r="H50" i="7"/>
  <c r="H49" i="7"/>
  <c r="H48" i="7"/>
  <c r="H47" i="7"/>
  <c r="H45" i="7"/>
  <c r="C35" i="9"/>
  <c r="H44" i="6"/>
  <c r="H43" i="6"/>
  <c r="H50" i="6"/>
  <c r="H49" i="6"/>
  <c r="H48" i="6"/>
  <c r="H47" i="6"/>
  <c r="H73" i="6"/>
  <c r="H46" i="6"/>
  <c r="H45" i="6"/>
  <c r="H78" i="4"/>
  <c r="H81" i="4" s="1"/>
  <c r="H137" i="4" s="1"/>
  <c r="B35" i="9"/>
  <c r="H76" i="7"/>
  <c r="D35" i="9"/>
  <c r="H51" i="6"/>
  <c r="H77" i="4"/>
  <c r="H68" i="7"/>
  <c r="H70" i="7" s="1"/>
  <c r="H86" i="7"/>
  <c r="H69" i="4"/>
  <c r="H71" i="4" s="1"/>
  <c r="H87" i="4"/>
  <c r="I79" i="3"/>
  <c r="H79" i="3"/>
  <c r="H77" i="5"/>
  <c r="H49" i="5"/>
  <c r="H48" i="5"/>
  <c r="H74" i="5"/>
  <c r="H46" i="5"/>
  <c r="H50" i="5"/>
  <c r="H47" i="5"/>
  <c r="H44" i="5"/>
  <c r="H43" i="5"/>
  <c r="H51" i="5"/>
  <c r="H45" i="5"/>
  <c r="H47" i="3"/>
  <c r="H74" i="3"/>
  <c r="H48" i="3"/>
  <c r="H46" i="3"/>
  <c r="H44" i="3"/>
  <c r="H50" i="3"/>
  <c r="H49" i="3"/>
  <c r="H43" i="3"/>
  <c r="H45" i="3"/>
  <c r="H78" i="7"/>
  <c r="I47" i="3"/>
  <c r="I46" i="3"/>
  <c r="I49" i="3"/>
  <c r="I50" i="3"/>
  <c r="I74" i="3"/>
  <c r="I48" i="3"/>
  <c r="I44" i="3"/>
  <c r="I43" i="3"/>
  <c r="I45" i="3"/>
  <c r="I87" i="3"/>
  <c r="H69" i="3"/>
  <c r="H87" i="3"/>
  <c r="H71" i="3"/>
  <c r="H79" i="4"/>
  <c r="H136" i="3" l="1"/>
  <c r="H69" i="5"/>
  <c r="H71" i="5" s="1"/>
  <c r="H87" i="5"/>
  <c r="H136" i="4"/>
  <c r="H85" i="4"/>
  <c r="H134" i="7"/>
  <c r="H75" i="6"/>
  <c r="H77" i="6"/>
  <c r="H76" i="5"/>
  <c r="H78" i="5"/>
  <c r="H79" i="5"/>
  <c r="H77" i="7"/>
  <c r="H75" i="7"/>
  <c r="H80" i="7" s="1"/>
  <c r="H135" i="7" s="1"/>
  <c r="H78" i="6"/>
  <c r="I78" i="3"/>
  <c r="I76" i="3"/>
  <c r="H76" i="3"/>
  <c r="H78" i="3"/>
  <c r="H77" i="3"/>
  <c r="H76" i="6"/>
  <c r="I77" i="3"/>
  <c r="H68" i="6"/>
  <c r="H70" i="6" s="1"/>
  <c r="H86" i="6"/>
  <c r="I136" i="3"/>
  <c r="H93" i="4" l="1"/>
  <c r="H89" i="4"/>
  <c r="H91" i="4"/>
  <c r="H88" i="4"/>
  <c r="H90" i="4"/>
  <c r="H92" i="4"/>
  <c r="H134" i="6"/>
  <c r="H84" i="6"/>
  <c r="H81" i="5"/>
  <c r="H137" i="5" s="1"/>
  <c r="H136" i="5"/>
  <c r="H85" i="5"/>
  <c r="H80" i="6"/>
  <c r="H135" i="6" s="1"/>
  <c r="H81" i="3"/>
  <c r="H84" i="7"/>
  <c r="I81" i="3"/>
  <c r="I137" i="3" l="1"/>
  <c r="I85" i="3"/>
  <c r="H91" i="6"/>
  <c r="H89" i="6"/>
  <c r="H87" i="6"/>
  <c r="H90" i="6"/>
  <c r="H88" i="6"/>
  <c r="H91" i="7"/>
  <c r="H87" i="7"/>
  <c r="H88" i="7"/>
  <c r="H89" i="7"/>
  <c r="H137" i="3"/>
  <c r="H85" i="3"/>
  <c r="H93" i="5"/>
  <c r="H89" i="5"/>
  <c r="H88" i="5"/>
  <c r="H91" i="5"/>
  <c r="H90" i="5"/>
  <c r="H92" i="5"/>
  <c r="H94" i="4"/>
  <c r="H102" i="4" s="1"/>
  <c r="H104" i="4" s="1"/>
  <c r="H138" i="4" l="1"/>
  <c r="H115" i="4"/>
  <c r="H93" i="7"/>
  <c r="H101" i="7" s="1"/>
  <c r="H103" i="7" s="1"/>
  <c r="H94" i="5"/>
  <c r="H102" i="5" s="1"/>
  <c r="H104" i="5" s="1"/>
  <c r="H93" i="6"/>
  <c r="H101" i="6" s="1"/>
  <c r="H103" i="6" s="1"/>
  <c r="H93" i="3"/>
  <c r="H91" i="3"/>
  <c r="H90" i="3"/>
  <c r="H89" i="3"/>
  <c r="H88" i="3"/>
  <c r="H92" i="3"/>
  <c r="I93" i="3"/>
  <c r="I91" i="3"/>
  <c r="I90" i="3"/>
  <c r="I89" i="3"/>
  <c r="I92" i="3"/>
  <c r="I88" i="3"/>
  <c r="I94" i="3" s="1"/>
  <c r="I102" i="3" s="1"/>
  <c r="I104" i="3" s="1"/>
  <c r="H94" i="3" l="1"/>
  <c r="H102" i="3" s="1"/>
  <c r="H104" i="3" s="1"/>
  <c r="I138" i="3"/>
  <c r="I115" i="3"/>
  <c r="H136" i="6"/>
  <c r="H114" i="6"/>
  <c r="H138" i="5"/>
  <c r="H115" i="5"/>
  <c r="H136" i="7"/>
  <c r="H114" i="7"/>
  <c r="H132" i="4"/>
  <c r="H109" i="4"/>
  <c r="H112" i="4" s="1"/>
  <c r="H139" i="4" s="1"/>
  <c r="H140" i="4" s="1"/>
  <c r="H119" i="4"/>
  <c r="H108" i="7" l="1"/>
  <c r="H111" i="7" s="1"/>
  <c r="H137" i="7" s="1"/>
  <c r="H118" i="7"/>
  <c r="H140" i="7" s="1"/>
  <c r="H119" i="7"/>
  <c r="H138" i="7"/>
  <c r="H109" i="5"/>
  <c r="H112" i="5" s="1"/>
  <c r="H139" i="5" s="1"/>
  <c r="H140" i="5" s="1"/>
  <c r="H119" i="5"/>
  <c r="H120" i="5" s="1"/>
  <c r="H130" i="5" s="1"/>
  <c r="H108" i="6"/>
  <c r="H111" i="6" s="1"/>
  <c r="H137" i="6" s="1"/>
  <c r="H118" i="6"/>
  <c r="H138" i="6"/>
  <c r="I109" i="3"/>
  <c r="I112" i="3" s="1"/>
  <c r="I139" i="3" s="1"/>
  <c r="I140" i="3" s="1"/>
  <c r="I119" i="3"/>
  <c r="I120" i="3" s="1"/>
  <c r="I130" i="3" s="1"/>
  <c r="H120" i="4"/>
  <c r="H130" i="4" s="1"/>
  <c r="H138" i="3"/>
  <c r="H115" i="3"/>
  <c r="I141" i="3" l="1"/>
  <c r="I121" i="3"/>
  <c r="H141" i="5"/>
  <c r="H121" i="5"/>
  <c r="E78" i="8"/>
  <c r="G78" i="8" s="1"/>
  <c r="F34" i="8"/>
  <c r="G34" i="8" s="1"/>
  <c r="I142" i="3"/>
  <c r="H142" i="5"/>
  <c r="F15" i="8" s="1"/>
  <c r="G15" i="8" s="1"/>
  <c r="H132" i="5"/>
  <c r="H119" i="6"/>
  <c r="H129" i="6" s="1"/>
  <c r="H109" i="3"/>
  <c r="H112" i="3" s="1"/>
  <c r="H139" i="3" s="1"/>
  <c r="H119" i="3"/>
  <c r="H132" i="3" s="1"/>
  <c r="H129" i="7"/>
  <c r="H140" i="3"/>
  <c r="H141" i="4"/>
  <c r="H121" i="4"/>
  <c r="H142" i="4"/>
  <c r="E61" i="8" s="1"/>
  <c r="G61" i="8" s="1"/>
  <c r="H139" i="6" l="1"/>
  <c r="H120" i="6"/>
  <c r="D46" i="8"/>
  <c r="G46" i="8" s="1"/>
  <c r="I15" i="8"/>
  <c r="H120" i="7"/>
  <c r="H139" i="7"/>
  <c r="D55" i="8"/>
  <c r="G55" i="8" s="1"/>
  <c r="I34" i="8"/>
  <c r="J34" i="8" s="1"/>
  <c r="H140" i="6"/>
  <c r="H120" i="3"/>
  <c r="H142" i="3" s="1"/>
  <c r="F14" i="8" l="1"/>
  <c r="G14" i="8" s="1"/>
  <c r="F21" i="8"/>
  <c r="G21" i="8" s="1"/>
  <c r="F10" i="8"/>
  <c r="G10" i="8" s="1"/>
  <c r="F24" i="8"/>
  <c r="G24" i="8" s="1"/>
  <c r="F20" i="8"/>
  <c r="G20" i="8" s="1"/>
  <c r="F9" i="8"/>
  <c r="G9" i="8" s="1"/>
  <c r="F11" i="8"/>
  <c r="G11" i="8" s="1"/>
  <c r="F22" i="8"/>
  <c r="G22" i="8" s="1"/>
  <c r="F7" i="8"/>
  <c r="G7" i="8" s="1"/>
  <c r="F12" i="8"/>
  <c r="G12" i="8" s="1"/>
  <c r="F19" i="8"/>
  <c r="G19" i="8" s="1"/>
  <c r="F23" i="8"/>
  <c r="G23" i="8" s="1"/>
  <c r="F8" i="8"/>
  <c r="G8" i="8" s="1"/>
  <c r="E76" i="8"/>
  <c r="G76" i="8" s="1"/>
  <c r="G80" i="8" s="1"/>
  <c r="F29" i="8"/>
  <c r="G29" i="8" s="1"/>
  <c r="H144" i="3"/>
  <c r="I13" i="8" s="1"/>
  <c r="G53" i="8" s="1"/>
  <c r="H130" i="3"/>
  <c r="D47" i="8" l="1"/>
  <c r="G47" i="8" s="1"/>
  <c r="I19" i="8"/>
  <c r="H121" i="3"/>
  <c r="H141" i="3"/>
  <c r="D39" i="8"/>
  <c r="G39" i="8" s="1"/>
  <c r="I7" i="8"/>
  <c r="I22" i="8"/>
  <c r="D50" i="8"/>
  <c r="G50" i="8" s="1"/>
  <c r="I23" i="8"/>
  <c r="D51" i="8"/>
  <c r="G51" i="8" s="1"/>
  <c r="D44" i="8"/>
  <c r="G44" i="8" s="1"/>
  <c r="I12" i="8"/>
  <c r="D43" i="8"/>
  <c r="G43" i="8" s="1"/>
  <c r="I11" i="8"/>
  <c r="I9" i="8"/>
  <c r="D41" i="8"/>
  <c r="G41" i="8" s="1"/>
  <c r="I20" i="8"/>
  <c r="D48" i="8"/>
  <c r="G48" i="8" s="1"/>
  <c r="D52" i="8"/>
  <c r="G52" i="8" s="1"/>
  <c r="I24" i="8"/>
  <c r="I29" i="8"/>
  <c r="J29" i="8" s="1"/>
  <c r="D54" i="8"/>
  <c r="G54" i="8" s="1"/>
  <c r="I10" i="8"/>
  <c r="D42" i="8"/>
  <c r="G42" i="8" s="1"/>
  <c r="I21" i="8"/>
  <c r="D49" i="8"/>
  <c r="G49" i="8" s="1"/>
  <c r="D40" i="8"/>
  <c r="G40" i="8" s="1"/>
  <c r="I8" i="8"/>
  <c r="I14" i="8"/>
  <c r="D45" i="8"/>
  <c r="G45" i="8" s="1"/>
  <c r="J15" i="8" l="1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81424D0E-38C8-439A-AA23-2FC56D1F413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CE88C6B-1815-4599-BD8D-980FF2F106F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056A8DC-28FF-4B0A-B1C5-DE992EE5232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098CC39-53A2-4F99-A52D-315142B2B49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31FD0B7-752B-408D-B5D5-FF11DE5CC4D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9404149-0A26-40A9-ADCF-E9B948F5A07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CA6EAF9-241C-4FEA-86F6-7BE5E38112F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<sst xmlns="http://schemas.openxmlformats.org/spreadsheetml/2006/main" count="1664" uniqueCount="485">
  <si>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</si>
  <si>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</si>
  <si>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</si>
  <si>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Sorocaba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</si>
  <si>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</si>
  <si>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</si>
  <si>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</si>
  <si>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</si>
  <si>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</si>
  <si>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DRF/Sorocaba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</si>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</sst>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112B9197-616C-4341-B21D-33CCB03CA67F}"/>
    <cellStyle name="Excel Built-in Percent" xfId="4" xr:uid="{375713A2-5A9B-41B2-80ED-F7BEB8159621}"/>
    <cellStyle name="Excel Built-in Percent 2" xfId="6" xr:uid="{AC1C3D3A-5747-42B1-A5DA-C62708B3A2EA}"/>
    <cellStyle name="Excel_BuiltIn_Currency" xfId="5" xr:uid="{A1A4A21B-D417-4E9C-BEF7-A296CDE4A943}"/>
    <cellStyle name="Moeda" xfId="2" builtinId="4"/>
    <cellStyle name="Moeda_Plan1_1_Limpeza2011- Planilhas" xfId="8" xr:uid="{E0DB7F2B-DC2B-4B89-8363-C8FEFF6911FC}"/>
    <cellStyle name="Normal" xfId="0" builtinId="0"/>
    <cellStyle name="Normal 2" xfId="10" xr:uid="{B305046D-CDC9-42D3-A025-451D63BA7A2E}"/>
    <cellStyle name="Normal_Limpeza2011- Planilhas" xfId="7" xr:uid="{036A8FE4-30DE-4509-BED8-225AAC16FC70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25AC7-FEB8-43B4-B52D-12656F33FB1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Sorocaba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153.33480000000003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5.9</v>
      </c>
      <c r="E34" s="43">
        <f>B34*C34*D34</f>
        <v>256.36680000000001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Sorocaba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143.99880000000002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5.9</v>
      </c>
      <c r="E37" s="43">
        <f>B37*C37*D37</f>
        <v>256.36680000000001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Sorocaba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194.54760000000002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5.9</v>
      </c>
      <c r="E40" s="43">
        <f>B40*C40*D40</f>
        <v>256.36680000000001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Sorocaba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143.4264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5.9</v>
      </c>
      <c r="E43" s="43">
        <f>B43*C43*D43</f>
        <v>256.36680000000001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Sorocaba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8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8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2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10</v>
      </c>
      <c r="G161" s="153">
        <v>1</v>
      </c>
      <c r="H161" s="130">
        <f t="shared" ref="H161:H172" si="1">E161*F161/G161</f>
        <v>119.3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0</v>
      </c>
      <c r="G162" s="153">
        <v>1</v>
      </c>
      <c r="H162" s="130">
        <f t="shared" si="1"/>
        <v>0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15</v>
      </c>
      <c r="G163" s="153">
        <v>1</v>
      </c>
      <c r="H163" s="130">
        <f t="shared" si="1"/>
        <v>798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15</v>
      </c>
      <c r="G164" s="153">
        <v>1</v>
      </c>
      <c r="H164" s="130">
        <f t="shared" si="1"/>
        <v>435.15000000000003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20</v>
      </c>
      <c r="G165" s="153">
        <v>1</v>
      </c>
      <c r="H165" s="130">
        <f t="shared" si="1"/>
        <v>128.80000000000001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15</v>
      </c>
      <c r="G168" s="153">
        <v>24</v>
      </c>
      <c r="H168" s="130">
        <f t="shared" si="1"/>
        <v>14.5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10</v>
      </c>
      <c r="G169" s="153">
        <v>24</v>
      </c>
      <c r="H169" s="130">
        <f t="shared" si="1"/>
        <v>13.200000000000001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10</v>
      </c>
      <c r="G170" s="153">
        <v>24</v>
      </c>
      <c r="H170" s="130">
        <f t="shared" si="1"/>
        <v>11.5625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8</v>
      </c>
      <c r="G171" s="153">
        <v>24</v>
      </c>
      <c r="H171" s="130">
        <f t="shared" si="1"/>
        <v>9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15</v>
      </c>
      <c r="G172" s="153">
        <v>24</v>
      </c>
      <c r="H172" s="130">
        <f t="shared" si="1"/>
        <v>13.59375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1739.4262500000002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11082</v>
      </c>
      <c r="B178" s="161">
        <v>0.14000000000000001</v>
      </c>
      <c r="C178" s="162">
        <f>A178*B178</f>
        <v>1551.4800000000002</v>
      </c>
      <c r="D178" s="163" t="s">
        <v>209</v>
      </c>
      <c r="E178" s="163"/>
      <c r="F178" s="163"/>
      <c r="G178" s="163"/>
      <c r="H178" s="164">
        <f>C178*2</f>
        <v>3102.9600000000005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60</v>
      </c>
      <c r="B182" s="161">
        <v>47</v>
      </c>
      <c r="C182" s="162">
        <f>A182*B182</f>
        <v>2820</v>
      </c>
      <c r="D182" s="163" t="s">
        <v>209</v>
      </c>
      <c r="E182" s="163"/>
      <c r="F182" s="163"/>
      <c r="G182" s="163"/>
      <c r="H182" s="164">
        <f>C182*2</f>
        <v>5640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1585</v>
      </c>
      <c r="B186" s="161">
        <v>0.38</v>
      </c>
      <c r="C186" s="162">
        <f>A186*B186</f>
        <v>602.29999999999995</v>
      </c>
      <c r="D186" s="163" t="s">
        <v>214</v>
      </c>
      <c r="E186" s="163"/>
      <c r="F186" s="163"/>
      <c r="G186" s="163"/>
      <c r="H186" s="164">
        <f>C186*6</f>
        <v>3613.7999999999997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13893.460000000001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8E54B856-914D-4BC1-880D-9D7D77FA380A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B583E432-BA3D-4349-AA6C-6BD6CF8E57FB}">
      <formula1>0</formula1>
      <formula2>0</formula2>
    </dataValidation>
    <dataValidation errorStyle="warning" allowBlank="1" showInputMessage="1" showErrorMessage="1" errorTitle="OK" error="Atingiu o valor desejado." sqref="B12 E12 E68:F72" xr:uid="{E8D3B7E6-BCE2-4696-BDB0-F961E275D739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C8534-241A-40D6-BAEF-D7680E8A2ACD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Sorocaba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150</v>
      </c>
      <c r="C4" s="180">
        <v>1200</v>
      </c>
      <c r="D4" s="181"/>
      <c r="E4" s="182"/>
      <c r="F4" s="183">
        <f>B4/C4</f>
        <v>0.125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4950</v>
      </c>
      <c r="C5" s="188">
        <v>1200</v>
      </c>
      <c r="D5" s="188"/>
      <c r="E5" s="188"/>
      <c r="F5" s="183">
        <f t="shared" ref="F5:F11" si="0">B5/C5</f>
        <v>4.125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565</v>
      </c>
      <c r="C7" s="188">
        <v>2500</v>
      </c>
      <c r="D7" s="188"/>
      <c r="E7" s="188"/>
      <c r="F7" s="183">
        <f t="shared" si="0"/>
        <v>0.22600000000000001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690</v>
      </c>
      <c r="C9" s="188">
        <v>1500</v>
      </c>
      <c r="D9" s="188"/>
      <c r="E9" s="188"/>
      <c r="F9" s="183">
        <f t="shared" si="0"/>
        <v>0.46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Sorocaba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2492</v>
      </c>
      <c r="C13" s="188">
        <v>2700</v>
      </c>
      <c r="D13" s="188"/>
      <c r="E13" s="180"/>
      <c r="F13" s="195">
        <f t="shared" ref="F13:F18" si="1">B13/C13</f>
        <v>0.92296296296296299</v>
      </c>
    </row>
    <row r="14" spans="1:19" ht="31.7" customHeight="1">
      <c r="A14" s="196" t="s">
        <v>235</v>
      </c>
      <c r="B14" s="197">
        <v>350</v>
      </c>
      <c r="C14" s="198">
        <v>9000</v>
      </c>
      <c r="D14" s="198"/>
      <c r="E14" s="199"/>
      <c r="F14" s="200">
        <f t="shared" si="1"/>
        <v>3.888888888888889E-2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>
        <v>925</v>
      </c>
      <c r="C16" s="198">
        <v>2700</v>
      </c>
      <c r="D16" s="198"/>
      <c r="E16" s="199"/>
      <c r="F16" s="200">
        <f t="shared" si="1"/>
        <v>0.34259259259259262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>
        <v>660</v>
      </c>
      <c r="C18" s="198">
        <v>100000</v>
      </c>
      <c r="D18" s="198"/>
      <c r="E18" s="199"/>
      <c r="F18" s="200">
        <f t="shared" si="1"/>
        <v>6.6E-3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7.2470444444444446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6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Sorocaba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1250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0.27882803002420231</v>
      </c>
      <c r="I29" s="194"/>
      <c r="J29" s="194"/>
    </row>
    <row r="30" spans="1:19" ht="27.25" customHeight="1">
      <c r="A30" s="30" t="s">
        <v>250</v>
      </c>
      <c r="B30" s="179">
        <v>1250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0.27882803002420231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0.55765606004840462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1E290-D9D4-4444-96D8-510FCB06F88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Sorocaba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Sorocaba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Sorocaba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Sorocaba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Sorocaba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153.33480000000003</v>
      </c>
      <c r="I54" s="257">
        <f>Licitante!I36</f>
        <v>143.99880000000002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1072.9148</v>
      </c>
      <c r="I64" s="259">
        <f>SUM(I54:I63)</f>
        <v>1063.5788000000002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Sorocaba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1072.9148</v>
      </c>
      <c r="I70" s="260">
        <f t="shared" si="3"/>
        <v>1063.5788000000002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1971.7909454545456</v>
      </c>
      <c r="I71" s="259">
        <f t="shared" si="4"/>
        <v>2043.9044727272731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Sorocaba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Sorocaba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Sorocaba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Sorocaba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Sorocaba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563.8030744514142</v>
      </c>
      <c r="I109" s="257">
        <f>I115*Licitante!H127</f>
        <v>598.65792458513431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634.02515778474753</v>
      </c>
      <c r="I112" s="259">
        <f t="shared" si="11"/>
        <v>668.88000791846764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Sorocaba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4698.3589537617854</v>
      </c>
      <c r="I115" s="259">
        <f>(I32+I71+I81+I104+I108+I110+I111)/(1-Licitante!H127)</f>
        <v>4988.8160382094529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Sorocaba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234.91794768808927</v>
      </c>
      <c r="I119" s="257">
        <f>G119*I115</f>
        <v>249.44080191047266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493.32769014498746</v>
      </c>
      <c r="I120" s="248">
        <f>G120*(I115+I119)</f>
        <v>523.82568401199262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901.79726449244072</v>
      </c>
      <c r="I121" s="292">
        <f>I130*F129</f>
        <v>957.54724161959018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Sorocaba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6328.4018560873028</v>
      </c>
      <c r="I130" s="259">
        <f>(I115+I119+I120)/(1-F129)</f>
        <v>6719.6297657515097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5481.4187793887495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Sorocaba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1971.7909454545456</v>
      </c>
      <c r="I136" s="257">
        <f>I71</f>
        <v>2043.9044727272731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634.02515778474753</v>
      </c>
      <c r="I139" s="257">
        <f>I112</f>
        <v>668.88000791846764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4698.3589537617854</v>
      </c>
      <c r="I140" s="248">
        <f t="shared" si="12"/>
        <v>4988.8160382094529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6328.4018560873028</v>
      </c>
      <c r="I141" s="257">
        <f t="shared" si="13"/>
        <v>6719.6297657515097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6328.4</v>
      </c>
      <c r="I142" s="300">
        <f>ROUND((I115+I119+I120)/(1-(F129)),2)</f>
        <v>6719.63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391.23000000000047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FEB14-30A5-49F5-8971-CBC377F1588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Sorocaba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Sorocaba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Sorocaba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Sorocaba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Sorocaba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194.54760000000002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964.12760000000014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Sorocaba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964.12760000000014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1503.4532872727273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Sorocaba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1829.9580237076723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Sorocaba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0.37576140117200657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12.024364837504212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Sorocaba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Sorocaba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Sorocaba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385.99580317560861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456.21788650894194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Sorocaba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3216.6316931300721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Sorocaba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160.83158465650362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337.74632777865759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617.39634844670081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Sorocaba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4332.605954011935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3752.7369753184175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Sorocaba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1503.4532872727273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456.21788650894194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3216.6316931300721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4332.605954011935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4332.6099999999997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E9F7-46B2-47F8-8C27-88221C19BCE5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Sorocaba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Sorocaba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Sorocaba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Sorocaba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Sorocaba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153.33480000000003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1072.9148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Sorocaba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1072.9148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2289.6325454545458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Sorocaba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3878.7522617304462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Sorocaba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0.79645836996518393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25.486667838885889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Sorocaba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Sorocaba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Sorocaba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707.87044423750365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778.09252757083698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Sorocaba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5898.9203686458641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Sorocaba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294.94601843229322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619.38663870781579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1132.2315523900891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Sorocaba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7945.4845781760632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6882.0737634201751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Sorocaba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2289.6325454545458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778.09252757083698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5898.9203686458641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7945.4845781760632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7945.48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E65C-67B0-4180-8D81-75F690A1C778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Sorocaba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2500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Sorocaba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Sorocaba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Sorocaba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Sorocaba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143.4264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1063.0064000000002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Sorocaba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1063.0064000000002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2048.3258290909093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Sorocaba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Sorocaba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Sorocaba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Sorocaba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Sorocaba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601.63388790081262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671.85597123414595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Sorocaba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5013.6157325067725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Sorocaba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250.68078662533864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526.42965191321116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962.30726457604499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Sorocaba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6753.033435621368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Sorocaba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2048.3258290909093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671.85597123414595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5013.6157325067725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6753.033435621368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6753.03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D1441-85E1-4F1A-A7FD-60DAA91312A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Sorocaba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Sorocaba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Sorocaba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Sorocaba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Sorocaba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143.4264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1063.0064000000002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Sorocaba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1063.0064000000002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2343.9216578181822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Sorocaba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Sorocaba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Sorocaba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Sorocaba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Sorocaba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734.1611401077015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804.38322344103483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Sorocaba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6118.0095008975131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Sorocaba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305.90047504487569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642.39099759423891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1174.2832521620637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Sorocaba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8240.5842256986925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Sorocaba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2343.9216578181822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804.38322344103483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6118.0095008975131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8240.5842256986925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8240.58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42EC3-2DE4-4F32-B9FB-44E383D82F52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DRF/Sorocaba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6328.4</v>
      </c>
      <c r="G7" s="349">
        <f>ROUND((1/C7)*F7,7)</f>
        <v>5.2736666999999997</v>
      </c>
      <c r="H7" s="350">
        <f>IF('CALCULO SIMPLES'!B37 = "m2",'Áreas a serem limpas'!B4,0)</f>
        <v>150</v>
      </c>
      <c r="I7" s="351">
        <f>G7*H7</f>
        <v>791.05000499999994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6328.4</v>
      </c>
      <c r="G8" s="349">
        <f>ROUND((1/C8)*F8,7)</f>
        <v>5.2736666999999997</v>
      </c>
      <c r="H8" s="350">
        <f>IF('CALCULO SIMPLES'!B37 = "m2",'Áreas a serem limpas'!B5,0)</f>
        <v>4950</v>
      </c>
      <c r="I8" s="351">
        <f t="shared" ref="I8:I14" si="0">G8*H8</f>
        <v>26104.650164999999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6328.4</v>
      </c>
      <c r="G9" s="349">
        <f>ROUND((1/C9)*F9,7)</f>
        <v>14.0631111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6328.4</v>
      </c>
      <c r="G10" s="349">
        <f t="shared" ref="G10:G11" si="1">ROUND((1/C10)*F10,7)</f>
        <v>2.5313599999999998</v>
      </c>
      <c r="H10" s="350">
        <f>IF('CALCULO SIMPLES'!B37 = "m2",'Áreas a serem limpas'!B7,0)</f>
        <v>565</v>
      </c>
      <c r="I10" s="351">
        <f t="shared" si="0"/>
        <v>1430.2184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6328.4</v>
      </c>
      <c r="G11" s="349">
        <f t="shared" si="1"/>
        <v>3.5157778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6328.4</v>
      </c>
      <c r="G12" s="349">
        <f>ROUND((1/C12)*F12,7)</f>
        <v>4.2189332999999998</v>
      </c>
      <c r="H12" s="350">
        <f>IF('CALCULO SIMPLES'!B37 = "m2",'Áreas a serem limpas'!B9,0)</f>
        <v>690</v>
      </c>
      <c r="I12" s="351">
        <f t="shared" si="0"/>
        <v>2911.0639769999998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391.23000000000047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6328.4</v>
      </c>
      <c r="G14" s="349">
        <f>ROUND((1/C14)*F14,7)</f>
        <v>21.094666700000001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7945.48</v>
      </c>
      <c r="G15" s="349">
        <f>ROUND((1/C15)*F15,7)</f>
        <v>26.484933300000002</v>
      </c>
      <c r="H15" s="350">
        <f>IF('CALCULO SIMPLES'!B37 = "m2",'Áreas a serem limpas'!B11,0)</f>
        <v>300</v>
      </c>
      <c r="I15" s="351">
        <f>G15*H15</f>
        <v>7945.4799900000007</v>
      </c>
      <c r="J15" s="353">
        <f>SUM(I7:I15)</f>
        <v>39573.692537000003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DRF/Sorocaba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6328.4</v>
      </c>
      <c r="G19" s="362">
        <f>ROUND((1/C19)*F19,7)</f>
        <v>2.3438519000000002</v>
      </c>
      <c r="H19" s="363">
        <f>IF('CALCULO SIMPLES'!B37 = "m2",'Áreas a serem limpas'!B13,0)</f>
        <v>2492</v>
      </c>
      <c r="I19" s="364">
        <f>G19*H19</f>
        <v>5840.8789348000009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6328.4</v>
      </c>
      <c r="G20" s="362">
        <f t="shared" ref="G20:G22" si="2">ROUND((1/C20)*F20,7)</f>
        <v>0.70315559999999999</v>
      </c>
      <c r="H20" s="363">
        <f>IF('CALCULO SIMPLES'!B37 = "m2",'Áreas a serem limpas'!B14,0)</f>
        <v>350</v>
      </c>
      <c r="I20" s="364">
        <f t="shared" ref="I20:I22" si="3">G20*H20</f>
        <v>246.10445999999999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6328.4</v>
      </c>
      <c r="G21" s="362">
        <f t="shared" si="2"/>
        <v>2.3438519000000002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6328.4</v>
      </c>
      <c r="G22" s="362">
        <f t="shared" si="2"/>
        <v>2.3438519000000002</v>
      </c>
      <c r="H22" s="363">
        <f>IF('CALCULO SIMPLES'!B37 = "m2",'Áreas a serem limpas'!B16,0)</f>
        <v>925</v>
      </c>
      <c r="I22" s="364">
        <f t="shared" si="3"/>
        <v>2168.0630075000004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6328.4</v>
      </c>
      <c r="G23" s="362">
        <f>ROUND((1/C23)*F23,7)</f>
        <v>2.3438519000000002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6328.4</v>
      </c>
      <c r="G24" s="362">
        <f>ROUND((1/C24)*F24,7)</f>
        <v>6.3284000000000007E-2</v>
      </c>
      <c r="H24" s="363">
        <f>IF('CALCULO SIMPLES'!B37 = "m2",'Áreas a serem limpas'!B18,0)</f>
        <v>660</v>
      </c>
      <c r="I24" s="364">
        <f>G24*H24</f>
        <v>41.767440000000008</v>
      </c>
      <c r="J24" s="369">
        <f>SUM(I19:I24)</f>
        <v>8296.8138423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DRF/Sorocaba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6753.03</v>
      </c>
      <c r="G29" s="379">
        <f>ROUND(F29*E29,7)</f>
        <v>1.5066010000000001</v>
      </c>
      <c r="H29" s="380">
        <f>IF('CALCULO SIMPLES'!B37 = "m2",'Áreas a serem limpas'!B29+'Áreas a serem limpas'!B30,0)</f>
        <v>2500</v>
      </c>
      <c r="I29" s="381">
        <f>G29*H29</f>
        <v>3766.5025000000001</v>
      </c>
      <c r="J29" s="381">
        <f>I29</f>
        <v>3766.5025000000001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DRF/Sorocaba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8240.58</v>
      </c>
      <c r="G34" s="362">
        <f>F34*E34</f>
        <v>0.36340957800000001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51637.008879300003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DRF/Sorocaba</v>
      </c>
      <c r="B39" s="398" t="s">
        <v>222</v>
      </c>
      <c r="C39" s="387" t="s">
        <v>225</v>
      </c>
      <c r="D39" s="399">
        <f t="shared" ref="D39:D44" si="4">G7</f>
        <v>5.2736666999999997</v>
      </c>
      <c r="E39" s="400"/>
      <c r="F39" s="388">
        <f t="shared" ref="F39:F44" si="5">H7</f>
        <v>150</v>
      </c>
      <c r="G39" s="401">
        <f t="shared" ref="G39:G52" si="6">D39*F39</f>
        <v>791.05000499999994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5.2736666999999997</v>
      </c>
      <c r="E40" s="400"/>
      <c r="F40" s="388">
        <f t="shared" si="5"/>
        <v>4950</v>
      </c>
      <c r="G40" s="401">
        <f t="shared" si="6"/>
        <v>26104.650164999999</v>
      </c>
    </row>
    <row r="41" spans="1:12" ht="27.4" customHeight="1">
      <c r="A41" s="403"/>
      <c r="B41" s="403"/>
      <c r="C41" s="387" t="s">
        <v>397</v>
      </c>
      <c r="D41" s="399">
        <f t="shared" si="4"/>
        <v>14.0631111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2.5313599999999998</v>
      </c>
      <c r="E42" s="400"/>
      <c r="F42" s="388">
        <f t="shared" si="5"/>
        <v>565</v>
      </c>
      <c r="G42" s="401">
        <f t="shared" si="6"/>
        <v>1430.2184</v>
      </c>
    </row>
    <row r="43" spans="1:12" ht="27.4" customHeight="1">
      <c r="A43" s="403"/>
      <c r="B43" s="403"/>
      <c r="C43" s="387" t="s">
        <v>229</v>
      </c>
      <c r="D43" s="399">
        <f t="shared" si="4"/>
        <v>3.5157778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4.2189332999999998</v>
      </c>
      <c r="E44" s="400"/>
      <c r="F44" s="388">
        <f t="shared" si="5"/>
        <v>690</v>
      </c>
      <c r="G44" s="401">
        <f t="shared" si="6"/>
        <v>2911.0639769999998</v>
      </c>
    </row>
    <row r="45" spans="1:12" ht="31" customHeight="1">
      <c r="A45" s="403"/>
      <c r="B45" s="403"/>
      <c r="C45" s="387" t="s">
        <v>399</v>
      </c>
      <c r="D45" s="399">
        <f>G14</f>
        <v>21.094666700000001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26.484933300000002</v>
      </c>
      <c r="E46" s="400"/>
      <c r="F46" s="388">
        <f>H15</f>
        <v>300</v>
      </c>
      <c r="G46" s="401">
        <f t="shared" si="6"/>
        <v>7945.4799900000007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2.3438519000000002</v>
      </c>
      <c r="E47" s="400"/>
      <c r="F47" s="388">
        <f t="shared" ref="F47:F52" si="8">H19</f>
        <v>2492</v>
      </c>
      <c r="G47" s="401">
        <f t="shared" si="6"/>
        <v>5840.8789348000009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0.70315559999999999</v>
      </c>
      <c r="E48" s="400"/>
      <c r="F48" s="388">
        <f t="shared" si="8"/>
        <v>350</v>
      </c>
      <c r="G48" s="401">
        <f t="shared" si="6"/>
        <v>246.10445999999999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2.3438519000000002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2.3438519000000002</v>
      </c>
      <c r="E50" s="400"/>
      <c r="F50" s="388">
        <f t="shared" si="8"/>
        <v>925</v>
      </c>
      <c r="G50" s="401">
        <f t="shared" si="6"/>
        <v>2168.0630075000004</v>
      </c>
    </row>
    <row r="51" spans="1:10" ht="27.4" customHeight="1">
      <c r="A51" s="403"/>
      <c r="B51" s="403"/>
      <c r="C51" s="387" t="s">
        <v>238</v>
      </c>
      <c r="D51" s="399">
        <f t="shared" si="7"/>
        <v>2.3438519000000002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6.3284000000000007E-2</v>
      </c>
      <c r="E52" s="400"/>
      <c r="F52" s="388">
        <f t="shared" si="8"/>
        <v>660</v>
      </c>
      <c r="G52" s="401">
        <f t="shared" si="6"/>
        <v>41.767440000000008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391.23000000000047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1.5066010000000001</v>
      </c>
      <c r="E54" s="400"/>
      <c r="F54" s="388">
        <f>H29</f>
        <v>2500</v>
      </c>
      <c r="G54" s="401">
        <f>D54*F54</f>
        <v>3766.5025000000001</v>
      </c>
    </row>
    <row r="55" spans="1:10" ht="28.4" customHeight="1">
      <c r="A55" s="403"/>
      <c r="B55" s="406"/>
      <c r="C55" s="387" t="s">
        <v>432</v>
      </c>
      <c r="D55" s="411">
        <f>G34</f>
        <v>0.36340957800000001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DRF/Sorocaba</v>
      </c>
      <c r="E56" s="341"/>
      <c r="F56" s="342"/>
      <c r="G56" s="412">
        <f>SUM(G39:G55)</f>
        <v>51637.00887930001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150</v>
      </c>
      <c r="D61" s="423" t="s">
        <v>439</v>
      </c>
      <c r="E61" s="424">
        <f>'Servente 20h'!H142</f>
        <v>4332.6099999999997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4950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565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690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2492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350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925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660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1250</v>
      </c>
      <c r="D76" s="423" t="s">
        <v>442</v>
      </c>
      <c r="E76" s="424">
        <f>'Limpador de vidros sem risco- D'!H140</f>
        <v>6753.03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1250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8240.58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13282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51637.00887930001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1739.4262500000002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1157.7883333333334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54534.223462633337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1308821.3631032002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E464-2801-4055-84DB-A3D72683AD6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CA8AE565-291F-45A8-9298-A3E0D0BAA48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5F5570E-C323-4C0C-9B0F-7211CC950DD0}"/>
</file>

<file path=customXml/itemProps2.xml><?xml version="1.0" encoding="utf-8"?>
<ds:datastoreItem xmlns:ds="http://schemas.openxmlformats.org/officeDocument/2006/customXml" ds:itemID="{094932D9-2728-42E3-A755-7ACE0D7E8A5C}"/>
</file>

<file path=customXml/itemProps3.xml><?xml version="1.0" encoding="utf-8"?>
<ds:datastoreItem xmlns:ds="http://schemas.openxmlformats.org/officeDocument/2006/customXml" ds:itemID="{8C190850-2E8F-4FEF-AC5C-3D285DE259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2025-11-24T11:52:20Z</dcterms:created>
  <dcterms:modified xsi:type="dcterms:W3CDTF">2025-11-24T11:52:21Z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